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45\affaires\CNSNMM\20.17 RENOVATION THERMIQUE\8 DCE\2 ECONOMISTE\"/>
    </mc:Choice>
  </mc:AlternateContent>
  <xr:revisionPtr revIDLastSave="0" documentId="8_{904077FD-E426-479A-B663-469A48B21C63}" xr6:coauthVersionLast="47" xr6:coauthVersionMax="47" xr10:uidLastSave="{00000000-0000-0000-0000-000000000000}"/>
  <workbookProtection workbookAlgorithmName="SHA-512" workbookHashValue="EcyAALhlCZc5VEx03uq33UVH24Dby4494xI6SFqGa1JDOh2fCn141lqwDIVBS1F0OhwmoW61NUurv7vwXVBq9w==" workbookSaltValue="jXRgQ3x9bucEWGGPFWNcxg==" workbookSpinCount="100000" lockStructure="1"/>
  <bookViews>
    <workbookView xWindow="28680" yWindow="-120" windowWidth="29040" windowHeight="15720" xr2:uid="{BC176A1D-81BB-4F45-8D28-825E141D137D}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DPGF!$2:$4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6" i="1" l="1"/>
  <c r="I52" i="1"/>
  <c r="H52" i="1"/>
  <c r="L49" i="1"/>
  <c r="K49" i="1"/>
  <c r="M49" i="1" s="1"/>
  <c r="H49" i="1"/>
  <c r="L46" i="1"/>
  <c r="K46" i="1"/>
  <c r="M46" i="1" s="1"/>
  <c r="H46" i="1"/>
  <c r="M43" i="1"/>
  <c r="L43" i="1"/>
  <c r="K43" i="1"/>
  <c r="H43" i="1"/>
  <c r="L40" i="1"/>
  <c r="K40" i="1"/>
  <c r="M40" i="1" s="1"/>
  <c r="H40" i="1"/>
  <c r="L36" i="1"/>
  <c r="K36" i="1"/>
  <c r="M36" i="1" s="1"/>
  <c r="H36" i="1"/>
  <c r="L32" i="1"/>
  <c r="K32" i="1"/>
  <c r="M32" i="1" s="1"/>
  <c r="H32" i="1"/>
  <c r="L30" i="1"/>
  <c r="K30" i="1"/>
  <c r="M30" i="1" s="1"/>
  <c r="H30" i="1"/>
  <c r="L27" i="1"/>
  <c r="K27" i="1"/>
  <c r="M27" i="1" s="1"/>
  <c r="H27" i="1"/>
  <c r="L24" i="1"/>
  <c r="K24" i="1"/>
  <c r="M24" i="1" s="1"/>
  <c r="H24" i="1"/>
  <c r="L21" i="1"/>
  <c r="K21" i="1"/>
  <c r="M21" i="1" s="1"/>
  <c r="H21" i="1"/>
  <c r="L16" i="1"/>
  <c r="K16" i="1"/>
  <c r="M16" i="1" s="1"/>
  <c r="H16" i="1"/>
  <c r="L13" i="1"/>
  <c r="K13" i="1"/>
  <c r="M13" i="1" s="1"/>
  <c r="H13" i="1"/>
  <c r="L10" i="1"/>
  <c r="K10" i="1"/>
  <c r="M10" i="1" s="1"/>
  <c r="H10" i="1"/>
  <c r="J3" i="1"/>
  <c r="C25" i="2"/>
  <c r="C23" i="2"/>
  <c r="C21" i="2"/>
  <c r="C12" i="2"/>
  <c r="E77" i="2"/>
  <c r="E75" i="2"/>
  <c r="E71" i="2"/>
  <c r="E73" i="2"/>
  <c r="C52" i="2"/>
  <c r="C48" i="2"/>
  <c r="J2" i="1"/>
  <c r="B2" i="1"/>
  <c r="H57" i="1" l="1"/>
  <c r="H58" i="1" s="1"/>
</calcChain>
</file>

<file path=xl/sharedStrings.xml><?xml version="1.0" encoding="utf-8"?>
<sst xmlns="http://schemas.openxmlformats.org/spreadsheetml/2006/main" count="194" uniqueCount="122">
  <si>
    <t>Dossier</t>
  </si>
  <si>
    <t>Date</t>
  </si>
  <si>
    <t>Indice</t>
  </si>
  <si>
    <t>Unité</t>
  </si>
  <si>
    <t>Qté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</si>
  <si>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</si>
  <si>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</si>
  <si>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</si>
  <si>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</si>
  <si>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</si>
  <si>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</si>
  <si>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</si>
  <si>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</si>
  <si>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</si>
  <si>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</si>
  <si>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</si>
  <si>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</si>
  <si>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</si>
  <si>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</si>
  <si>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</si>
  <si>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</si>
  <si>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</si>
  <si>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</si>
  <si>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</si>
  <si>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</si>
  <si>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</si>
  <si>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</si>
  <si>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</si>
  <si>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</si>
  <si>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</si>
  <si>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</si>
  <si>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</si>
  <si>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</si>
  <si>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</si>
  <si>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</si>
  <si>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</si>
  <si>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</si>
  <si>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</si>
  <si>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</si>
  <si>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</si>
  <si>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</si>
  <si>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</si>
  <si>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Variante
Option</t>
  </si>
  <si>
    <t>Qté Entre.</t>
  </si>
  <si>
    <t>CODE</t>
  </si>
  <si>
    <t>NIV</t>
  </si>
  <si>
    <t>U</t>
  </si>
  <si>
    <t>QTE</t>
  </si>
  <si>
    <t>QTEENTR</t>
  </si>
  <si>
    <t>CRM</t>
  </si>
  <si>
    <t>CRT</t>
  </si>
  <si>
    <t>TITRE1</t>
  </si>
  <si>
    <t/>
  </si>
  <si>
    <t>2</t>
  </si>
  <si>
    <t>Lot n°2</t>
  </si>
  <si>
    <t>FACADES ITE</t>
  </si>
  <si>
    <t>3</t>
  </si>
  <si>
    <t>2.2</t>
  </si>
  <si>
    <t>Description des ouvrages</t>
  </si>
  <si>
    <t>4</t>
  </si>
  <si>
    <t>2.2.1</t>
  </si>
  <si>
    <t>Travaux préparatoires</t>
  </si>
  <si>
    <t>9</t>
  </si>
  <si>
    <t>1</t>
  </si>
  <si>
    <t>Échafaudage</t>
  </si>
  <si>
    <t>FT</t>
  </si>
  <si>
    <t>L</t>
  </si>
  <si>
    <t>Localisation : sur l'ensemble des façades traitées</t>
  </si>
  <si>
    <t>9.&amp;</t>
  </si>
  <si>
    <t>Découpe d'isolation pour intégration des VR</t>
  </si>
  <si>
    <t>ml</t>
  </si>
  <si>
    <t>Dépose et repose des éclairages extérieurs</t>
  </si>
  <si>
    <t>Localisation : sur l'ensemble des façades traitées : les deux ailes</t>
  </si>
  <si>
    <t xml:space="preserve">Localisation : </t>
  </si>
  <si>
    <t>2.2.2</t>
  </si>
  <si>
    <t>Isolation extérieure + RPE</t>
  </si>
  <si>
    <t>Isolation extérieure sur support existant - Enduit de parement organique</t>
  </si>
  <si>
    <t>m2</t>
  </si>
  <si>
    <t>Localisation : sur l'ensemble des façades (hors ailes habillées en bardage)</t>
  </si>
  <si>
    <t>5</t>
  </si>
  <si>
    <t>Tableau de baie</t>
  </si>
  <si>
    <t>Localisation : tableaux des ouvertures, sur l'ensemble des façades enduites</t>
  </si>
  <si>
    <t>6</t>
  </si>
  <si>
    <t>Pièces pour encadrement et tableaux d'ouvertures sur bardages</t>
  </si>
  <si>
    <t>Localisation : tableaux des ouvertures (3 faces : jambages et linteau), sur l'ensemble des façades enduites</t>
  </si>
  <si>
    <t>7</t>
  </si>
  <si>
    <t>Bavette en aluminium laqué</t>
  </si>
  <si>
    <t>8</t>
  </si>
  <si>
    <t>Seuil en tôle larmée</t>
  </si>
  <si>
    <t>Localisation : portes ou portes-fenêtres</t>
  </si>
  <si>
    <t>2.2.3</t>
  </si>
  <si>
    <t>Reprise d'enduit existant</t>
  </si>
  <si>
    <t>Peinture minérale en façade</t>
  </si>
  <si>
    <t>Localisation : murs enduits existants : soubassements</t>
  </si>
  <si>
    <t>2.2.4</t>
  </si>
  <si>
    <t>Divers</t>
  </si>
  <si>
    <t>10</t>
  </si>
  <si>
    <t>Peinture sur menuiserie bois extérieur - Sous face de toiture</t>
  </si>
  <si>
    <t>Localisation : sur la totalité des habillages existants</t>
  </si>
  <si>
    <t>11</t>
  </si>
  <si>
    <t>Peinture sur menuiserie bois extérieur - Bardage bois</t>
  </si>
  <si>
    <t>12</t>
  </si>
  <si>
    <t>Reprise peinture des poteaux et poutres bois</t>
  </si>
  <si>
    <t>Localisation : tous éléments de structure bois apparents (poteaux - poutres - bracons, ...), notamment sur les 2 ailes</t>
  </si>
  <si>
    <t>13</t>
  </si>
  <si>
    <t>Reprise d'isolation rapportée sous plancher - épaisseur 40 mm</t>
  </si>
  <si>
    <t>Localisation : en sous face des balcons des deux ailes</t>
  </si>
  <si>
    <t>3.&amp;</t>
  </si>
  <si>
    <t>Total du chapitre Description des ouvrages</t>
  </si>
  <si>
    <t>2.&amp;</t>
  </si>
  <si>
    <t>Total du lot FACADES ITE</t>
  </si>
  <si>
    <t>Total HT :</t>
  </si>
  <si>
    <t>Total TVA :</t>
  </si>
  <si>
    <t>Total TTC :</t>
  </si>
  <si>
    <t xml:space="preserve">
MAITRE D'OEUVRE : 
        FORMA3
        188 avenue Jacques Duhamel, DOLE
        39100 DOLE
        Tél : 03 84 82 87 00
        Mél : architectes@forma3.fr</t>
  </si>
  <si>
    <t xml:space="preserve">MAITRE D'OUVRAGE : 
CENTRE NATIONAL DE SKI NORDIQUE DE MOYENNE MONTAGNE
1848, route des Pessettes
39220 PRÉMANON
Tél : 03 84 60 76 95
</t>
  </si>
  <si>
    <t>D.P.G.F.</t>
  </si>
  <si>
    <t>Rénovation thermique et remplacement des menuiseries extérieures</t>
  </si>
  <si>
    <t>20.17</t>
  </si>
  <si>
    <t>26/05/2025</t>
  </si>
  <si>
    <t>DCE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</si>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</sst>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68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10" fontId="10" fillId="0" borderId="0" xfId="0" applyNumberFormat="1" applyFont="1" applyBorder="1"/>
    <xf numFmtId="10" fontId="6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4" fontId="6" fillId="0" borderId="5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58</xdr:row>
      <xdr:rowOff>66675</xdr:rowOff>
    </xdr:from>
    <xdr:to>
      <xdr:col>5</xdr:col>
      <xdr:colOff>895350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D791C10C-C10D-4B11-9138-C793319BB462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B470B3E6-1066-4231-8828-45A2FE8ACCCE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5" name="AutoShape 1">
          <a:extLst>
            <a:ext uri="{FF2B5EF4-FFF2-40B4-BE49-F238E27FC236}">
              <a16:creationId xmlns:a16="http://schemas.microsoft.com/office/drawing/2014/main" id="{56A74963-5AFD-4482-84AF-482536EE8F7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2B9C00BA-9A79-4FED-8FEB-2D68045A8B49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6" name="AutoShape 2">
          <a:extLst>
            <a:ext uri="{FF2B5EF4-FFF2-40B4-BE49-F238E27FC236}">
              <a16:creationId xmlns:a16="http://schemas.microsoft.com/office/drawing/2014/main" id="{3460D1B1-8FE5-4EDB-AB56-FF404CDC0C23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99DD491D-C0DA-4908-BCBD-45B6A495FE7B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8ABC6-8A3C-4A0D-8C71-F6C00061EF52}">
  <sheetPr>
    <pageSetUpPr fitToPage="1"/>
  </sheetPr>
  <dimension ref="A1:N58"/>
  <sheetViews>
    <sheetView showGridLines="0" tabSelected="1" topLeftCell="B2" workbookViewId="0">
      <selection activeCell="G10" sqref="G10"/>
    </sheetView>
  </sheetViews>
  <sheetFormatPr baseColWidth="10" defaultRowHeight="12.75" x14ac:dyDescent="0.2"/>
  <cols>
    <col min="1" max="1" width="2.140625" style="41" hidden="1" customWidth="1"/>
    <col min="2" max="2" width="10.7109375" style="15" customWidth="1"/>
    <col min="3" max="3" width="55.7109375" style="17" customWidth="1"/>
    <col min="4" max="4" width="5.7109375" style="15" customWidth="1"/>
    <col min="5" max="5" width="9.7109375" style="15" customWidth="1"/>
    <col min="6" max="6" width="14.28515625" style="15" hidden="1" customWidth="1"/>
    <col min="7" max="8" width="11.42578125" style="19"/>
    <col min="9" max="9" width="9" style="24" customWidth="1"/>
    <col min="10" max="10" width="9.85546875" style="43" customWidth="1"/>
    <col min="11" max="11" width="12.85546875" style="50" hidden="1" customWidth="1"/>
    <col min="12" max="12" width="14" style="51" hidden="1" customWidth="1"/>
    <col min="13" max="13" width="16.140625" style="49" hidden="1" customWidth="1"/>
    <col min="14" max="14" width="0.42578125" style="44" customWidth="1"/>
  </cols>
  <sheetData>
    <row r="1" spans="1:14" hidden="1" x14ac:dyDescent="0.2">
      <c r="A1" s="12" t="s">
        <v>45</v>
      </c>
      <c r="B1" s="13" t="s">
        <v>44</v>
      </c>
      <c r="C1" s="16" t="s">
        <v>51</v>
      </c>
      <c r="D1" s="13" t="s">
        <v>46</v>
      </c>
      <c r="E1" s="13" t="s">
        <v>47</v>
      </c>
      <c r="F1" s="13" t="s">
        <v>48</v>
      </c>
      <c r="G1" s="18" t="s">
        <v>49</v>
      </c>
      <c r="H1" s="18" t="s">
        <v>50</v>
      </c>
      <c r="I1" s="13"/>
      <c r="J1" s="54"/>
      <c r="K1" s="25"/>
      <c r="L1" s="25"/>
      <c r="M1" s="53"/>
    </row>
    <row r="2" spans="1:14" x14ac:dyDescent="0.2">
      <c r="A2" s="74" t="s">
        <v>52</v>
      </c>
      <c r="B2" s="13" t="str">
        <f xml:space="preserve"> Paramètres!$C$5 &amp; ""</f>
        <v>Rénovation thermique et remplacement des menuiseries extérieures</v>
      </c>
      <c r="C2" s="16"/>
      <c r="D2" s="13"/>
      <c r="E2" s="13"/>
      <c r="F2" s="13"/>
      <c r="G2" s="18"/>
      <c r="H2" s="18"/>
      <c r="I2" s="25"/>
      <c r="J2" s="47" t="str">
        <f xml:space="preserve"> Paramètres!$C$9 &amp; " " &amp; Paramètres!$C$11</f>
        <v>Lot n°2 FACADES ITE</v>
      </c>
      <c r="K2" s="48"/>
      <c r="L2" s="48"/>
      <c r="M2" s="48"/>
    </row>
    <row r="3" spans="1:14" x14ac:dyDescent="0.2">
      <c r="A3" s="14"/>
      <c r="B3" s="42"/>
      <c r="C3" s="16"/>
      <c r="D3" s="13"/>
      <c r="E3" s="13"/>
      <c r="F3" s="13"/>
      <c r="G3" s="18"/>
      <c r="H3" s="18"/>
      <c r="I3" s="25"/>
      <c r="J3" s="52" t="str">
        <f xml:space="preserve"> Paramètres!$C$13</f>
        <v>26/05/2025</v>
      </c>
      <c r="K3" s="48"/>
      <c r="L3" s="48"/>
      <c r="M3" s="48"/>
    </row>
    <row r="4" spans="1:14" s="22" customFormat="1" ht="25.5" customHeight="1" x14ac:dyDescent="0.2">
      <c r="A4" s="40" t="s">
        <v>5</v>
      </c>
      <c r="B4" s="20" t="s">
        <v>30</v>
      </c>
      <c r="C4" s="20" t="s">
        <v>31</v>
      </c>
      <c r="D4" s="20" t="s">
        <v>3</v>
      </c>
      <c r="E4" s="20" t="s">
        <v>4</v>
      </c>
      <c r="F4" s="20" t="s">
        <v>43</v>
      </c>
      <c r="G4" s="21" t="s">
        <v>6</v>
      </c>
      <c r="H4" s="21" t="s">
        <v>7</v>
      </c>
      <c r="I4" s="20" t="s">
        <v>42</v>
      </c>
      <c r="J4" s="46" t="s">
        <v>8</v>
      </c>
      <c r="K4" s="23" t="s">
        <v>27</v>
      </c>
      <c r="L4" s="23" t="s">
        <v>28</v>
      </c>
      <c r="M4" s="46" t="s">
        <v>29</v>
      </c>
      <c r="N4" s="45"/>
    </row>
    <row r="5" spans="1:14" s="85" customFormat="1" ht="18" x14ac:dyDescent="0.25">
      <c r="A5" s="76"/>
      <c r="B5" s="77"/>
      <c r="C5" s="78"/>
      <c r="D5" s="77"/>
      <c r="E5" s="77"/>
      <c r="F5" s="77"/>
      <c r="G5" s="79"/>
      <c r="H5" s="79"/>
      <c r="I5" s="80"/>
      <c r="J5" s="81"/>
      <c r="K5" s="82"/>
      <c r="L5" s="77"/>
      <c r="M5" s="83"/>
      <c r="N5" s="84"/>
    </row>
    <row r="6" spans="1:14" s="85" customFormat="1" ht="18" x14ac:dyDescent="0.25">
      <c r="A6" s="86" t="s">
        <v>53</v>
      </c>
      <c r="B6" s="87" t="s">
        <v>54</v>
      </c>
      <c r="C6" s="88" t="s">
        <v>55</v>
      </c>
      <c r="D6" s="77"/>
      <c r="E6" s="77"/>
      <c r="F6" s="77"/>
      <c r="G6" s="79"/>
      <c r="H6" s="79"/>
      <c r="I6" s="80"/>
      <c r="J6" s="81"/>
      <c r="K6" s="82"/>
      <c r="L6" s="77"/>
      <c r="M6" s="83"/>
      <c r="N6" s="84"/>
    </row>
    <row r="7" spans="1:14" s="85" customFormat="1" ht="18" x14ac:dyDescent="0.25">
      <c r="A7" s="76"/>
      <c r="B7" s="77"/>
      <c r="C7" s="78"/>
      <c r="D7" s="77"/>
      <c r="E7" s="77"/>
      <c r="F7" s="77"/>
      <c r="G7" s="79"/>
      <c r="H7" s="79"/>
      <c r="I7" s="80"/>
      <c r="J7" s="81"/>
      <c r="K7" s="82"/>
      <c r="L7" s="77"/>
      <c r="M7" s="83"/>
      <c r="N7" s="84"/>
    </row>
    <row r="8" spans="1:14" s="90" customFormat="1" x14ac:dyDescent="0.2">
      <c r="A8" s="97" t="s">
        <v>56</v>
      </c>
      <c r="B8" s="98" t="s">
        <v>57</v>
      </c>
      <c r="C8" s="99" t="s">
        <v>58</v>
      </c>
      <c r="D8" s="91"/>
      <c r="E8" s="91"/>
      <c r="F8" s="91"/>
      <c r="G8" s="92"/>
      <c r="H8" s="92"/>
      <c r="I8" s="93"/>
      <c r="J8" s="94"/>
      <c r="K8" s="95"/>
      <c r="L8" s="91"/>
      <c r="M8" s="96"/>
      <c r="N8" s="89"/>
    </row>
    <row r="9" spans="1:14" s="75" customFormat="1" ht="13.5" thickBot="1" x14ac:dyDescent="0.25">
      <c r="A9" s="108" t="s">
        <v>59</v>
      </c>
      <c r="B9" s="109" t="s">
        <v>60</v>
      </c>
      <c r="C9" s="110" t="s">
        <v>61</v>
      </c>
      <c r="D9" s="101"/>
      <c r="E9" s="101"/>
      <c r="F9" s="101"/>
      <c r="G9" s="103"/>
      <c r="H9" s="103"/>
      <c r="I9" s="104"/>
      <c r="J9" s="105"/>
      <c r="K9" s="106"/>
      <c r="L9" s="101"/>
      <c r="M9" s="107"/>
      <c r="N9" s="44"/>
    </row>
    <row r="10" spans="1:14" ht="14.25" thickTop="1" thickBot="1" x14ac:dyDescent="0.25">
      <c r="A10" s="111" t="s">
        <v>62</v>
      </c>
      <c r="B10" s="112" t="s">
        <v>63</v>
      </c>
      <c r="C10" s="113" t="s">
        <v>64</v>
      </c>
      <c r="D10" s="112" t="s">
        <v>65</v>
      </c>
      <c r="E10" s="114">
        <v>1</v>
      </c>
      <c r="G10" s="115"/>
      <c r="H10" s="115" t="str">
        <f>IF(ISBLANK(G10), "", ROUND(E10 * ROUND(G10, 2), 2))</f>
        <v/>
      </c>
      <c r="I10" s="116" t="s">
        <v>52</v>
      </c>
      <c r="J10" s="43">
        <v>0.1</v>
      </c>
      <c r="K10" s="50" t="b">
        <f>IF(AND(COUNTIF(TAUXTVA1:TAUXTVA4, J10) = 0, J10 &lt;&gt; 0), FALSE, IF(ISBLANK(J10), FALSE, TRUE))</f>
        <v>1</v>
      </c>
      <c r="L10" s="51" t="b">
        <f>IF(AND(A10 = "9", OR(I10 = "Variante", I10 = "Option")), FALSE, TRUE)</f>
        <v>1</v>
      </c>
      <c r="M10" s="49">
        <f>IF(AND(L10 = TRUE, K10 = TRUE), J10, "")</f>
        <v>0.1</v>
      </c>
    </row>
    <row r="11" spans="1:14" ht="13.5" thickTop="1" x14ac:dyDescent="0.2">
      <c r="A11" s="111" t="s">
        <v>66</v>
      </c>
      <c r="C11" s="113" t="s">
        <v>67</v>
      </c>
    </row>
    <row r="12" spans="1:14" ht="13.5" thickBot="1" x14ac:dyDescent="0.25">
      <c r="A12" s="111" t="s">
        <v>68</v>
      </c>
    </row>
    <row r="13" spans="1:14" ht="14.25" thickTop="1" thickBot="1" x14ac:dyDescent="0.25">
      <c r="A13" s="111" t="s">
        <v>62</v>
      </c>
      <c r="B13" s="112" t="s">
        <v>53</v>
      </c>
      <c r="C13" s="113" t="s">
        <v>69</v>
      </c>
      <c r="D13" s="112" t="s">
        <v>70</v>
      </c>
      <c r="E13" s="117">
        <v>45</v>
      </c>
      <c r="G13" s="115"/>
      <c r="H13" s="115" t="str">
        <f>IF(ISBLANK(G13), "", ROUND(E13 * ROUND(G13, 2), 2))</f>
        <v/>
      </c>
      <c r="I13" s="116" t="s">
        <v>52</v>
      </c>
      <c r="J13" s="43">
        <v>0.1</v>
      </c>
      <c r="K13" s="50" t="b">
        <f>IF(AND(COUNTIF(TAUXTVA1:TAUXTVA4, J13) = 0, J13 &lt;&gt; 0), FALSE, IF(ISBLANK(J13), FALSE, TRUE))</f>
        <v>1</v>
      </c>
      <c r="L13" s="51" t="b">
        <f>IF(AND(A13 = "9", OR(I13 = "Variante", I13 = "Option")), FALSE, TRUE)</f>
        <v>1</v>
      </c>
      <c r="M13" s="49">
        <f>IF(AND(L13 = TRUE, K13 = TRUE), J13, "")</f>
        <v>0.1</v>
      </c>
    </row>
    <row r="14" spans="1:14" ht="13.5" thickTop="1" x14ac:dyDescent="0.2">
      <c r="A14" s="111" t="s">
        <v>66</v>
      </c>
      <c r="C14" s="113" t="s">
        <v>67</v>
      </c>
    </row>
    <row r="15" spans="1:14" ht="13.5" thickBot="1" x14ac:dyDescent="0.25">
      <c r="A15" s="111" t="s">
        <v>68</v>
      </c>
    </row>
    <row r="16" spans="1:14" ht="14.25" thickTop="1" thickBot="1" x14ac:dyDescent="0.25">
      <c r="A16" s="111" t="s">
        <v>62</v>
      </c>
      <c r="B16" s="112" t="s">
        <v>56</v>
      </c>
      <c r="C16" s="113" t="s">
        <v>71</v>
      </c>
      <c r="D16" s="112" t="s">
        <v>65</v>
      </c>
      <c r="E16" s="114">
        <v>1</v>
      </c>
      <c r="G16" s="115"/>
      <c r="H16" s="115" t="str">
        <f>IF(ISBLANK(G16), "", ROUND(E16 * ROUND(G16, 2), 2))</f>
        <v/>
      </c>
      <c r="I16" s="116" t="s">
        <v>52</v>
      </c>
      <c r="J16" s="43">
        <v>0.1</v>
      </c>
      <c r="K16" s="50" t="b">
        <f>IF(AND(COUNTIF(TAUXTVA1:TAUXTVA4, J16) = 0, J16 &lt;&gt; 0), FALSE, IF(ISBLANK(J16), FALSE, TRUE))</f>
        <v>1</v>
      </c>
      <c r="L16" s="51" t="b">
        <f>IF(AND(A16 = "9", OR(I16 = "Variante", I16 = "Option")), FALSE, TRUE)</f>
        <v>1</v>
      </c>
      <c r="M16" s="49">
        <f>IF(AND(L16 = TRUE, K16 = TRUE), J16, "")</f>
        <v>0.1</v>
      </c>
    </row>
    <row r="17" spans="1:14" ht="13.5" thickTop="1" x14ac:dyDescent="0.2">
      <c r="A17" s="111" t="s">
        <v>66</v>
      </c>
      <c r="C17" s="113" t="s">
        <v>72</v>
      </c>
    </row>
    <row r="18" spans="1:14" x14ac:dyDescent="0.2">
      <c r="A18" s="111" t="s">
        <v>66</v>
      </c>
      <c r="C18" s="113" t="s">
        <v>73</v>
      </c>
    </row>
    <row r="19" spans="1:14" x14ac:dyDescent="0.2">
      <c r="A19" s="111" t="s">
        <v>68</v>
      </c>
    </row>
    <row r="20" spans="1:14" s="75" customFormat="1" ht="13.5" thickBot="1" x14ac:dyDescent="0.25">
      <c r="A20" s="108" t="s">
        <v>59</v>
      </c>
      <c r="B20" s="109" t="s">
        <v>74</v>
      </c>
      <c r="C20" s="110" t="s">
        <v>75</v>
      </c>
      <c r="D20" s="101"/>
      <c r="E20" s="101"/>
      <c r="F20" s="101"/>
      <c r="G20" s="103"/>
      <c r="H20" s="103"/>
      <c r="I20" s="104"/>
      <c r="J20" s="105"/>
      <c r="K20" s="106"/>
      <c r="L20" s="101"/>
      <c r="M20" s="107"/>
      <c r="N20" s="44"/>
    </row>
    <row r="21" spans="1:14" ht="14.25" thickTop="1" thickBot="1" x14ac:dyDescent="0.25">
      <c r="A21" s="111" t="s">
        <v>62</v>
      </c>
      <c r="B21" s="112" t="s">
        <v>59</v>
      </c>
      <c r="C21" s="113" t="s">
        <v>76</v>
      </c>
      <c r="D21" s="112" t="s">
        <v>77</v>
      </c>
      <c r="E21" s="117">
        <v>918</v>
      </c>
      <c r="G21" s="115"/>
      <c r="H21" s="115" t="str">
        <f>IF(ISBLANK(G21), "", ROUND(E21 * ROUND(G21, 2), 2))</f>
        <v/>
      </c>
      <c r="I21" s="116" t="s">
        <v>52</v>
      </c>
      <c r="J21" s="43">
        <v>5.5E-2</v>
      </c>
      <c r="K21" s="50" t="b">
        <f>IF(AND(COUNTIF(TAUXTVA1:TAUXTVA4, J21) = 0, J21 &lt;&gt; 0), FALSE, IF(ISBLANK(J21), FALSE, TRUE))</f>
        <v>1</v>
      </c>
      <c r="L21" s="51" t="b">
        <f>IF(AND(A21 = "9", OR(I21 = "Variante", I21 = "Option")), FALSE, TRUE)</f>
        <v>1</v>
      </c>
      <c r="M21" s="49">
        <f>IF(AND(L21 = TRUE, K21 = TRUE), J21, "")</f>
        <v>5.5E-2</v>
      </c>
    </row>
    <row r="22" spans="1:14" ht="13.5" thickTop="1" x14ac:dyDescent="0.2">
      <c r="A22" s="111" t="s">
        <v>66</v>
      </c>
      <c r="C22" s="113" t="s">
        <v>78</v>
      </c>
    </row>
    <row r="23" spans="1:14" ht="13.5" thickBot="1" x14ac:dyDescent="0.25">
      <c r="A23" s="111" t="s">
        <v>68</v>
      </c>
    </row>
    <row r="24" spans="1:14" ht="14.25" thickTop="1" thickBot="1" x14ac:dyDescent="0.25">
      <c r="A24" s="111" t="s">
        <v>62</v>
      </c>
      <c r="B24" s="112" t="s">
        <v>79</v>
      </c>
      <c r="C24" s="113" t="s">
        <v>80</v>
      </c>
      <c r="D24" s="112" t="s">
        <v>70</v>
      </c>
      <c r="E24" s="117">
        <v>336</v>
      </c>
      <c r="G24" s="115"/>
      <c r="H24" s="115" t="str">
        <f>IF(ISBLANK(G24), "", ROUND(E24 * ROUND(G24, 2), 2))</f>
        <v/>
      </c>
      <c r="I24" s="116" t="s">
        <v>52</v>
      </c>
      <c r="J24" s="43">
        <v>5.5E-2</v>
      </c>
      <c r="K24" s="50" t="b">
        <f>IF(AND(COUNTIF(TAUXTVA1:TAUXTVA4, J24) = 0, J24 &lt;&gt; 0), FALSE, IF(ISBLANK(J24), FALSE, TRUE))</f>
        <v>1</v>
      </c>
      <c r="L24" s="51" t="b">
        <f>IF(AND(A24 = "9", OR(I24 = "Variante", I24 = "Option")), FALSE, TRUE)</f>
        <v>1</v>
      </c>
      <c r="M24" s="49">
        <f>IF(AND(L24 = TRUE, K24 = TRUE), J24, "")</f>
        <v>5.5E-2</v>
      </c>
    </row>
    <row r="25" spans="1:14" ht="13.5" thickTop="1" x14ac:dyDescent="0.2">
      <c r="A25" s="111" t="s">
        <v>66</v>
      </c>
      <c r="C25" s="113" t="s">
        <v>81</v>
      </c>
    </row>
    <row r="26" spans="1:14" ht="13.5" thickBot="1" x14ac:dyDescent="0.25">
      <c r="A26" s="111" t="s">
        <v>68</v>
      </c>
    </row>
    <row r="27" spans="1:14" ht="14.25" thickTop="1" thickBot="1" x14ac:dyDescent="0.25">
      <c r="A27" s="111" t="s">
        <v>62</v>
      </c>
      <c r="B27" s="112" t="s">
        <v>82</v>
      </c>
      <c r="C27" s="113" t="s">
        <v>83</v>
      </c>
      <c r="D27" s="112" t="s">
        <v>70</v>
      </c>
      <c r="E27" s="117">
        <v>519</v>
      </c>
      <c r="G27" s="115"/>
      <c r="H27" s="115" t="str">
        <f>IF(ISBLANK(G27), "", ROUND(E27 * ROUND(G27, 2), 2))</f>
        <v/>
      </c>
      <c r="I27" s="116" t="s">
        <v>52</v>
      </c>
      <c r="J27" s="43">
        <v>0.1</v>
      </c>
      <c r="K27" s="50" t="b">
        <f>IF(AND(COUNTIF(TAUXTVA1:TAUXTVA4, J27) = 0, J27 &lt;&gt; 0), FALSE, IF(ISBLANK(J27), FALSE, TRUE))</f>
        <v>1</v>
      </c>
      <c r="L27" s="51" t="b">
        <f>IF(AND(A27 = "9", OR(I27 = "Variante", I27 = "Option")), FALSE, TRUE)</f>
        <v>1</v>
      </c>
      <c r="M27" s="49">
        <f>IF(AND(L27 = TRUE, K27 = TRUE), J27, "")</f>
        <v>0.1</v>
      </c>
    </row>
    <row r="28" spans="1:14" ht="23.25" thickTop="1" x14ac:dyDescent="0.2">
      <c r="A28" s="111" t="s">
        <v>66</v>
      </c>
      <c r="C28" s="113" t="s">
        <v>84</v>
      </c>
    </row>
    <row r="29" spans="1:14" ht="13.5" thickBot="1" x14ac:dyDescent="0.25">
      <c r="A29" s="111" t="s">
        <v>68</v>
      </c>
    </row>
    <row r="30" spans="1:14" ht="14.25" thickTop="1" thickBot="1" x14ac:dyDescent="0.25">
      <c r="A30" s="111" t="s">
        <v>62</v>
      </c>
      <c r="B30" s="112" t="s">
        <v>85</v>
      </c>
      <c r="C30" s="113" t="s">
        <v>86</v>
      </c>
      <c r="D30" s="112" t="s">
        <v>70</v>
      </c>
      <c r="E30" s="117">
        <v>179</v>
      </c>
      <c r="G30" s="115"/>
      <c r="H30" s="115" t="str">
        <f>IF(ISBLANK(G30), "", ROUND(E30 * ROUND(G30, 2), 2))</f>
        <v/>
      </c>
      <c r="I30" s="116" t="s">
        <v>52</v>
      </c>
      <c r="J30" s="43">
        <v>0.1</v>
      </c>
      <c r="K30" s="50" t="b">
        <f>IF(AND(COUNTIF(TAUXTVA1:TAUXTVA4, J30) = 0, J30 &lt;&gt; 0), FALSE, IF(ISBLANK(J30), FALSE, TRUE))</f>
        <v>1</v>
      </c>
      <c r="L30" s="51" t="b">
        <f>IF(AND(A30 = "9", OR(I30 = "Variante", I30 = "Option")), FALSE, TRUE)</f>
        <v>1</v>
      </c>
      <c r="M30" s="49">
        <f>IF(AND(L30 = TRUE, K30 = TRUE), J30, "")</f>
        <v>0.1</v>
      </c>
    </row>
    <row r="31" spans="1:14" ht="14.25" thickTop="1" thickBot="1" x14ac:dyDescent="0.25">
      <c r="A31" s="111" t="s">
        <v>68</v>
      </c>
    </row>
    <row r="32" spans="1:14" ht="14.25" thickTop="1" thickBot="1" x14ac:dyDescent="0.25">
      <c r="A32" s="111" t="s">
        <v>62</v>
      </c>
      <c r="B32" s="112" t="s">
        <v>87</v>
      </c>
      <c r="C32" s="113" t="s">
        <v>88</v>
      </c>
      <c r="D32" s="112" t="s">
        <v>70</v>
      </c>
      <c r="E32" s="117">
        <v>4.0999999999999996</v>
      </c>
      <c r="G32" s="115"/>
      <c r="H32" s="115" t="str">
        <f>IF(ISBLANK(G32), "", ROUND(E32 * ROUND(G32, 2), 2))</f>
        <v/>
      </c>
      <c r="I32" s="116" t="s">
        <v>52</v>
      </c>
      <c r="J32" s="43">
        <v>0.1</v>
      </c>
      <c r="K32" s="50" t="b">
        <f>IF(AND(COUNTIF(TAUXTVA1:TAUXTVA4, J32) = 0, J32 &lt;&gt; 0), FALSE, IF(ISBLANK(J32), FALSE, TRUE))</f>
        <v>1</v>
      </c>
      <c r="L32" s="51" t="b">
        <f>IF(AND(A32 = "9", OR(I32 = "Variante", I32 = "Option")), FALSE, TRUE)</f>
        <v>1</v>
      </c>
      <c r="M32" s="49">
        <f>IF(AND(L32 = TRUE, K32 = TRUE), J32, "")</f>
        <v>0.1</v>
      </c>
    </row>
    <row r="33" spans="1:14" ht="13.5" thickTop="1" x14ac:dyDescent="0.2">
      <c r="A33" s="111" t="s">
        <v>66</v>
      </c>
      <c r="C33" s="113" t="s">
        <v>89</v>
      </c>
    </row>
    <row r="34" spans="1:14" x14ac:dyDescent="0.2">
      <c r="A34" s="111" t="s">
        <v>68</v>
      </c>
    </row>
    <row r="35" spans="1:14" s="75" customFormat="1" ht="13.5" thickBot="1" x14ac:dyDescent="0.25">
      <c r="A35" s="108" t="s">
        <v>59</v>
      </c>
      <c r="B35" s="109" t="s">
        <v>90</v>
      </c>
      <c r="C35" s="110" t="s">
        <v>91</v>
      </c>
      <c r="D35" s="101"/>
      <c r="E35" s="101"/>
      <c r="F35" s="101"/>
      <c r="G35" s="103"/>
      <c r="H35" s="103"/>
      <c r="I35" s="104"/>
      <c r="J35" s="105"/>
      <c r="K35" s="106"/>
      <c r="L35" s="101"/>
      <c r="M35" s="107"/>
      <c r="N35" s="44"/>
    </row>
    <row r="36" spans="1:14" ht="14.25" thickTop="1" thickBot="1" x14ac:dyDescent="0.25">
      <c r="A36" s="111" t="s">
        <v>62</v>
      </c>
      <c r="B36" s="112" t="s">
        <v>62</v>
      </c>
      <c r="C36" s="113" t="s">
        <v>92</v>
      </c>
      <c r="D36" s="112" t="s">
        <v>77</v>
      </c>
      <c r="E36" s="117">
        <v>170</v>
      </c>
      <c r="G36" s="115"/>
      <c r="H36" s="115" t="str">
        <f>IF(ISBLANK(G36), "", ROUND(E36 * ROUND(G36, 2), 2))</f>
        <v/>
      </c>
      <c r="I36" s="116" t="s">
        <v>52</v>
      </c>
      <c r="J36" s="43">
        <v>0</v>
      </c>
      <c r="K36" s="50" t="b">
        <f>IF(AND(COUNTIF(TAUXTVA1:TAUXTVA4, J36) = 0, J36 &lt;&gt; 0), FALSE, IF(ISBLANK(J36), FALSE, TRUE))</f>
        <v>1</v>
      </c>
      <c r="L36" s="51" t="b">
        <f>IF(AND(A36 = "9", OR(I36 = "Variante", I36 = "Option")), FALSE, TRUE)</f>
        <v>1</v>
      </c>
      <c r="M36" s="49">
        <f>IF(AND(L36 = TRUE, K36 = TRUE), J36, "")</f>
        <v>0</v>
      </c>
    </row>
    <row r="37" spans="1:14" ht="13.5" thickTop="1" x14ac:dyDescent="0.2">
      <c r="A37" s="111" t="s">
        <v>66</v>
      </c>
      <c r="C37" s="113" t="s">
        <v>93</v>
      </c>
    </row>
    <row r="38" spans="1:14" x14ac:dyDescent="0.2">
      <c r="A38" s="111" t="s">
        <v>68</v>
      </c>
    </row>
    <row r="39" spans="1:14" s="75" customFormat="1" ht="13.5" thickBot="1" x14ac:dyDescent="0.25">
      <c r="A39" s="108" t="s">
        <v>59</v>
      </c>
      <c r="B39" s="109" t="s">
        <v>94</v>
      </c>
      <c r="C39" s="110" t="s">
        <v>95</v>
      </c>
      <c r="D39" s="101"/>
      <c r="E39" s="101"/>
      <c r="F39" s="101"/>
      <c r="G39" s="103"/>
      <c r="H39" s="103"/>
      <c r="I39" s="104"/>
      <c r="J39" s="105"/>
      <c r="K39" s="106"/>
      <c r="L39" s="101"/>
      <c r="M39" s="107"/>
      <c r="N39" s="44"/>
    </row>
    <row r="40" spans="1:14" ht="14.25" thickTop="1" thickBot="1" x14ac:dyDescent="0.25">
      <c r="A40" s="111" t="s">
        <v>62</v>
      </c>
      <c r="B40" s="112" t="s">
        <v>96</v>
      </c>
      <c r="C40" s="113" t="s">
        <v>97</v>
      </c>
      <c r="D40" s="112" t="s">
        <v>77</v>
      </c>
      <c r="E40" s="117">
        <v>94</v>
      </c>
      <c r="G40" s="115"/>
      <c r="H40" s="115" t="str">
        <f>IF(ISBLANK(G40), "", ROUND(E40 * ROUND(G40, 2), 2))</f>
        <v/>
      </c>
      <c r="I40" s="116" t="s">
        <v>52</v>
      </c>
      <c r="J40" s="43">
        <v>0.1</v>
      </c>
      <c r="K40" s="50" t="b">
        <f>IF(AND(COUNTIF(TAUXTVA1:TAUXTVA4, J40) = 0, J40 &lt;&gt; 0), FALSE, IF(ISBLANK(J40), FALSE, TRUE))</f>
        <v>1</v>
      </c>
      <c r="L40" s="51" t="b">
        <f>IF(AND(A40 = "9", OR(I40 = "Variante", I40 = "Option")), FALSE, TRUE)</f>
        <v>1</v>
      </c>
      <c r="M40" s="49">
        <f>IF(AND(L40 = TRUE, K40 = TRUE), J40, "")</f>
        <v>0.1</v>
      </c>
    </row>
    <row r="41" spans="1:14" ht="13.5" thickTop="1" x14ac:dyDescent="0.2">
      <c r="A41" s="111" t="s">
        <v>66</v>
      </c>
      <c r="C41" s="113" t="s">
        <v>98</v>
      </c>
    </row>
    <row r="42" spans="1:14" ht="13.5" thickBot="1" x14ac:dyDescent="0.25">
      <c r="A42" s="111" t="s">
        <v>68</v>
      </c>
    </row>
    <row r="43" spans="1:14" ht="14.25" thickTop="1" thickBot="1" x14ac:dyDescent="0.25">
      <c r="A43" s="111" t="s">
        <v>62</v>
      </c>
      <c r="B43" s="112" t="s">
        <v>99</v>
      </c>
      <c r="C43" s="113" t="s">
        <v>100</v>
      </c>
      <c r="D43" s="112" t="s">
        <v>77</v>
      </c>
      <c r="E43" s="117">
        <v>60</v>
      </c>
      <c r="G43" s="115"/>
      <c r="H43" s="115" t="str">
        <f>IF(ISBLANK(G43), "", ROUND(E43 * ROUND(G43, 2), 2))</f>
        <v/>
      </c>
      <c r="I43" s="116" t="s">
        <v>52</v>
      </c>
      <c r="J43" s="43">
        <v>0.1</v>
      </c>
      <c r="K43" s="50" t="b">
        <f>IF(AND(COUNTIF(TAUXTVA1:TAUXTVA4, J43) = 0, J43 &lt;&gt; 0), FALSE, IF(ISBLANK(J43), FALSE, TRUE))</f>
        <v>1</v>
      </c>
      <c r="L43" s="51" t="b">
        <f>IF(AND(A43 = "9", OR(I43 = "Variante", I43 = "Option")), FALSE, TRUE)</f>
        <v>1</v>
      </c>
      <c r="M43" s="49">
        <f>IF(AND(L43 = TRUE, K43 = TRUE), J43, "")</f>
        <v>0.1</v>
      </c>
    </row>
    <row r="44" spans="1:14" ht="13.5" thickTop="1" x14ac:dyDescent="0.2">
      <c r="A44" s="111" t="s">
        <v>66</v>
      </c>
      <c r="C44" s="113" t="s">
        <v>73</v>
      </c>
    </row>
    <row r="45" spans="1:14" ht="13.5" thickBot="1" x14ac:dyDescent="0.25">
      <c r="A45" s="111" t="s">
        <v>68</v>
      </c>
    </row>
    <row r="46" spans="1:14" ht="14.25" thickTop="1" thickBot="1" x14ac:dyDescent="0.25">
      <c r="A46" s="111" t="s">
        <v>62</v>
      </c>
      <c r="B46" s="112" t="s">
        <v>101</v>
      </c>
      <c r="C46" s="113" t="s">
        <v>102</v>
      </c>
      <c r="D46" s="112" t="s">
        <v>65</v>
      </c>
      <c r="E46" s="114">
        <v>1</v>
      </c>
      <c r="G46" s="115"/>
      <c r="H46" s="115" t="str">
        <f>IF(ISBLANK(G46), "", ROUND(E46 * ROUND(G46, 2), 2))</f>
        <v/>
      </c>
      <c r="I46" s="116" t="s">
        <v>52</v>
      </c>
      <c r="J46" s="43">
        <v>0.1</v>
      </c>
      <c r="K46" s="50" t="b">
        <f>IF(AND(COUNTIF(TAUXTVA1:TAUXTVA4, J46) = 0, J46 &lt;&gt; 0), FALSE, IF(ISBLANK(J46), FALSE, TRUE))</f>
        <v>1</v>
      </c>
      <c r="L46" s="51" t="b">
        <f>IF(AND(A46 = "9", OR(I46 = "Variante", I46 = "Option")), FALSE, TRUE)</f>
        <v>1</v>
      </c>
      <c r="M46" s="49">
        <f>IF(AND(L46 = TRUE, K46 = TRUE), J46, "")</f>
        <v>0.1</v>
      </c>
    </row>
    <row r="47" spans="1:14" ht="23.25" thickTop="1" x14ac:dyDescent="0.2">
      <c r="A47" s="111" t="s">
        <v>66</v>
      </c>
      <c r="C47" s="113" t="s">
        <v>103</v>
      </c>
    </row>
    <row r="48" spans="1:14" ht="13.5" thickBot="1" x14ac:dyDescent="0.25">
      <c r="A48" s="111" t="s">
        <v>68</v>
      </c>
    </row>
    <row r="49" spans="1:14" ht="14.25" thickTop="1" thickBot="1" x14ac:dyDescent="0.25">
      <c r="A49" s="111" t="s">
        <v>62</v>
      </c>
      <c r="B49" s="112" t="s">
        <v>104</v>
      </c>
      <c r="C49" s="113" t="s">
        <v>105</v>
      </c>
      <c r="D49" s="112" t="s">
        <v>77</v>
      </c>
      <c r="E49" s="117">
        <v>170</v>
      </c>
      <c r="G49" s="115"/>
      <c r="H49" s="115" t="str">
        <f>IF(ISBLANK(G49), "", ROUND(E49 * ROUND(G49, 2), 2))</f>
        <v/>
      </c>
      <c r="I49" s="116" t="s">
        <v>52</v>
      </c>
      <c r="J49" s="43">
        <v>5.5E-2</v>
      </c>
      <c r="K49" s="50" t="b">
        <f>IF(AND(COUNTIF(TAUXTVA1:TAUXTVA4, J49) = 0, J49 &lt;&gt; 0), FALSE, IF(ISBLANK(J49), FALSE, TRUE))</f>
        <v>1</v>
      </c>
      <c r="L49" s="51" t="b">
        <f>IF(AND(A49 = "9", OR(I49 = "Variante", I49 = "Option")), FALSE, TRUE)</f>
        <v>1</v>
      </c>
      <c r="M49" s="49">
        <f>IF(AND(L49 = TRUE, K49 = TRUE), J49, "")</f>
        <v>5.5E-2</v>
      </c>
    </row>
    <row r="50" spans="1:14" ht="13.5" thickTop="1" x14ac:dyDescent="0.2">
      <c r="A50" s="111" t="s">
        <v>66</v>
      </c>
      <c r="C50" s="113" t="s">
        <v>106</v>
      </c>
    </row>
    <row r="51" spans="1:14" x14ac:dyDescent="0.2">
      <c r="A51" s="111" t="s">
        <v>68</v>
      </c>
    </row>
    <row r="52" spans="1:14" s="75" customFormat="1" x14ac:dyDescent="0.2">
      <c r="A52" s="108" t="s">
        <v>107</v>
      </c>
      <c r="B52" s="109" t="s">
        <v>57</v>
      </c>
      <c r="C52" s="110" t="s">
        <v>108</v>
      </c>
      <c r="D52" s="101"/>
      <c r="E52" s="101"/>
      <c r="F52" s="101"/>
      <c r="G52" s="103"/>
      <c r="H52" s="103">
        <f>IF(COUNTIF(L8:L51, FALSE) = COUNTIF(A8:A51, "9"), SUMIF(A8:A51, "9", H8:H51), SUMIF(L8:L51, TRUE, H8:H51))</f>
        <v>0</v>
      </c>
      <c r="I52" s="24" t="str">
        <f>IF(AND(COUNTIF(B8:B51, "9") &gt; 0, COUNTIF(L8:L51, FALSE) = COUNTIF(B8:B51, "9")), "Non totalisé", "")</f>
        <v/>
      </c>
      <c r="J52" s="105"/>
      <c r="K52" s="106"/>
      <c r="L52" s="101"/>
      <c r="M52" s="107"/>
      <c r="N52" s="44"/>
    </row>
    <row r="53" spans="1:14" s="75" customFormat="1" x14ac:dyDescent="0.2">
      <c r="A53" s="100"/>
      <c r="B53" s="101"/>
      <c r="C53" s="102"/>
      <c r="D53" s="101"/>
      <c r="E53" s="101"/>
      <c r="F53" s="101"/>
      <c r="G53" s="103"/>
      <c r="H53" s="103"/>
      <c r="I53" s="104"/>
      <c r="J53" s="105"/>
      <c r="K53" s="106"/>
      <c r="L53" s="101"/>
      <c r="M53" s="107"/>
      <c r="N53" s="44"/>
    </row>
    <row r="54" spans="1:14" s="75" customFormat="1" x14ac:dyDescent="0.2">
      <c r="A54" s="118" t="s">
        <v>109</v>
      </c>
      <c r="B54" s="120" t="s">
        <v>54</v>
      </c>
      <c r="C54" s="122" t="s">
        <v>110</v>
      </c>
      <c r="D54" s="126"/>
      <c r="E54" s="126"/>
      <c r="F54" s="126"/>
      <c r="G54" s="131"/>
      <c r="H54" s="130"/>
      <c r="I54" s="135"/>
      <c r="J54" s="137"/>
      <c r="K54" s="106"/>
      <c r="L54" s="101"/>
      <c r="M54" s="107"/>
      <c r="N54" s="44"/>
    </row>
    <row r="55" spans="1:14" s="75" customFormat="1" x14ac:dyDescent="0.2">
      <c r="A55" s="100"/>
      <c r="B55" s="101"/>
      <c r="C55" s="123"/>
      <c r="D55" s="127"/>
      <c r="E55" s="127"/>
      <c r="F55" s="127"/>
      <c r="G55" s="132"/>
      <c r="H55" s="129"/>
      <c r="I55" s="104"/>
      <c r="J55" s="105"/>
      <c r="K55" s="106"/>
      <c r="L55" s="101"/>
      <c r="M55" s="107"/>
      <c r="N55" s="44"/>
    </row>
    <row r="56" spans="1:14" s="75" customFormat="1" x14ac:dyDescent="0.2">
      <c r="A56" s="100"/>
      <c r="B56" s="101"/>
      <c r="C56" s="124" t="s">
        <v>111</v>
      </c>
      <c r="D56" s="127"/>
      <c r="E56" s="127"/>
      <c r="F56" s="127"/>
      <c r="G56" s="132"/>
      <c r="H56" s="129">
        <f>SUMIF(L6:L53, TRUE, H6:H53)</f>
        <v>0</v>
      </c>
      <c r="I56" s="104"/>
      <c r="J56" s="105"/>
      <c r="K56" s="106"/>
      <c r="L56" s="101"/>
      <c r="M56" s="107"/>
      <c r="N56" s="44"/>
    </row>
    <row r="57" spans="1:14" s="75" customFormat="1" x14ac:dyDescent="0.2">
      <c r="A57" s="100"/>
      <c r="B57" s="101"/>
      <c r="C57" s="124" t="s">
        <v>112</v>
      </c>
      <c r="D57" s="127"/>
      <c r="E57" s="127"/>
      <c r="F57" s="127"/>
      <c r="G57" s="132"/>
      <c r="H57" s="129">
        <f>IF(COUNTIF(K6:K53, FALSE) = 0, ROUND(TAUXTVA1 * SUMIF(M6:M53, TAUXTVA1, H6:H53), 2)+ ROUND(TAUXTVA2 * SUMIF(M6:M53, TAUXTVA2, H6:H53), 2)+ ROUND(TAUXTVA3 * SUMIF(M6:M53, TAUXTVA3, H6:H53), 2)+ ROUND(TAUXTVA4 * SUMIF(M6:M53, TAUXTVA4, H6:H53), 2), "Présence d'un taux de TVA non supporté,")</f>
        <v>0</v>
      </c>
      <c r="I57" s="104"/>
      <c r="J57" s="105"/>
      <c r="K57" s="106"/>
      <c r="L57" s="101"/>
      <c r="M57" s="107"/>
      <c r="N57" s="44"/>
    </row>
    <row r="58" spans="1:14" s="75" customFormat="1" x14ac:dyDescent="0.2">
      <c r="A58" s="119"/>
      <c r="B58" s="121"/>
      <c r="C58" s="125" t="s">
        <v>113</v>
      </c>
      <c r="D58" s="128"/>
      <c r="E58" s="128"/>
      <c r="F58" s="128"/>
      <c r="G58" s="133"/>
      <c r="H58" s="134">
        <f>IF(COUNTIF(K6:K53, FALSE) = 0, H56 + H57, "calcul de la TVA impossible.")</f>
        <v>0</v>
      </c>
      <c r="I58" s="136"/>
      <c r="J58" s="138"/>
      <c r="K58" s="106"/>
      <c r="L58" s="101"/>
      <c r="M58" s="107"/>
      <c r="N58" s="44"/>
    </row>
  </sheetData>
  <sheetProtection algorithmName="SHA-512" hashValue="3RpgmrCS/HjY12UMMIe9+OG8qU2pktxJh2Vi+tlvapYMqIQ/yy2r/64uocaspAGA378nj0jKDLu8iiDbBot90g==" saltValue="aBHuT2dfP87FmXgQgu4/UA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D65EC-04B0-4C61-BEDE-B3F8E623620A}">
  <sheetPr>
    <pageSetUpPr fitToPage="1"/>
  </sheetPr>
  <dimension ref="B1:J696"/>
  <sheetViews>
    <sheetView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39" t="s">
        <v>114</v>
      </c>
      <c r="C1" s="1"/>
      <c r="D1" s="1"/>
      <c r="E1" s="1"/>
      <c r="F1" s="2"/>
      <c r="G1" s="11"/>
    </row>
    <row r="2" spans="2:7" ht="9.75" customHeight="1" x14ac:dyDescent="0.2">
      <c r="B2" s="56"/>
      <c r="C2" s="3"/>
      <c r="D2" s="3"/>
      <c r="E2" s="3"/>
      <c r="F2" s="4"/>
    </row>
    <row r="3" spans="2:7" ht="9.75" customHeight="1" x14ac:dyDescent="0.2">
      <c r="B3" s="56"/>
      <c r="C3" s="3"/>
      <c r="D3" s="3"/>
      <c r="E3" s="3"/>
      <c r="F3" s="4"/>
    </row>
    <row r="4" spans="2:7" ht="9.75" customHeight="1" x14ac:dyDescent="0.2">
      <c r="B4" s="56"/>
      <c r="C4" s="3"/>
      <c r="D4" s="3"/>
      <c r="E4" s="3"/>
      <c r="F4" s="4"/>
    </row>
    <row r="5" spans="2:7" ht="9.75" customHeight="1" x14ac:dyDescent="0.2">
      <c r="B5" s="56"/>
      <c r="C5" s="3"/>
      <c r="D5" s="3"/>
      <c r="E5" s="3"/>
      <c r="F5" s="4"/>
    </row>
    <row r="6" spans="2:7" x14ac:dyDescent="0.2">
      <c r="B6" s="56"/>
      <c r="C6" s="3"/>
      <c r="D6" s="3"/>
      <c r="E6" s="3"/>
      <c r="F6" s="4"/>
    </row>
    <row r="7" spans="2:7" ht="9.75" customHeight="1" x14ac:dyDescent="0.2">
      <c r="B7" s="56"/>
      <c r="C7" s="3"/>
      <c r="D7" s="3"/>
      <c r="E7" s="3"/>
      <c r="F7" s="4"/>
    </row>
    <row r="8" spans="2:7" ht="9.75" customHeight="1" x14ac:dyDescent="0.2">
      <c r="B8" s="56"/>
      <c r="C8" s="3"/>
      <c r="D8" s="3"/>
      <c r="E8" s="3"/>
      <c r="F8" s="4"/>
    </row>
    <row r="9" spans="2:7" ht="9.75" customHeight="1" x14ac:dyDescent="0.2">
      <c r="B9" s="56"/>
      <c r="C9" s="3"/>
      <c r="D9" s="3"/>
      <c r="E9" s="3"/>
      <c r="F9" s="4"/>
    </row>
    <row r="10" spans="2:7" ht="9.75" customHeight="1" x14ac:dyDescent="0.2">
      <c r="B10" s="56"/>
      <c r="C10" s="3"/>
      <c r="D10" s="3"/>
      <c r="E10" s="3"/>
      <c r="F10" s="4"/>
    </row>
    <row r="11" spans="2:7" x14ac:dyDescent="0.2">
      <c r="B11" s="56"/>
      <c r="C11" s="3"/>
      <c r="D11" s="3"/>
      <c r="E11" s="3"/>
      <c r="F11" s="4"/>
    </row>
    <row r="12" spans="2:7" ht="9.75" customHeight="1" x14ac:dyDescent="0.2">
      <c r="B12" s="56"/>
      <c r="C12" s="58" t="str">
        <f>IF(Paramètres!$C$5&lt;&gt;"", Paramètres!$C$5, "")</f>
        <v>Rénovation thermique et remplacement des menuiseries extérieures</v>
      </c>
      <c r="D12" s="58"/>
      <c r="E12" s="58"/>
      <c r="F12" s="59"/>
    </row>
    <row r="13" spans="2:7" ht="9.75" customHeight="1" x14ac:dyDescent="0.2">
      <c r="B13" s="56"/>
      <c r="C13" s="58"/>
      <c r="D13" s="58"/>
      <c r="E13" s="58"/>
      <c r="F13" s="59"/>
    </row>
    <row r="14" spans="2:7" ht="9.75" customHeight="1" x14ac:dyDescent="0.2">
      <c r="B14" s="56"/>
      <c r="C14" s="58"/>
      <c r="D14" s="58"/>
      <c r="E14" s="58"/>
      <c r="F14" s="59"/>
    </row>
    <row r="15" spans="2:7" ht="9.75" customHeight="1" x14ac:dyDescent="0.2">
      <c r="B15" s="56"/>
      <c r="C15" s="58"/>
      <c r="D15" s="58"/>
      <c r="E15" s="58"/>
      <c r="F15" s="59"/>
    </row>
    <row r="16" spans="2:7" ht="12.75" customHeight="1" x14ac:dyDescent="0.2">
      <c r="B16" s="56"/>
      <c r="C16" s="58"/>
      <c r="D16" s="58"/>
      <c r="E16" s="58"/>
      <c r="F16" s="59"/>
    </row>
    <row r="17" spans="2:10" ht="9.75" customHeight="1" x14ac:dyDescent="0.2">
      <c r="B17" s="56"/>
      <c r="C17" s="3"/>
      <c r="D17" s="3"/>
      <c r="E17" s="3"/>
      <c r="F17" s="4"/>
    </row>
    <row r="18" spans="2:10" ht="9.75" customHeight="1" x14ac:dyDescent="0.2">
      <c r="B18" s="56"/>
      <c r="C18" s="3"/>
      <c r="D18" s="3"/>
      <c r="E18" s="3"/>
      <c r="F18" s="4"/>
    </row>
    <row r="19" spans="2:10" ht="9.75" customHeight="1" x14ac:dyDescent="0.2">
      <c r="B19" s="56"/>
      <c r="C19" s="3"/>
      <c r="D19" s="3"/>
      <c r="E19" s="3"/>
      <c r="F19" s="4"/>
    </row>
    <row r="20" spans="2:10" ht="9.75" customHeight="1" x14ac:dyDescent="0.2">
      <c r="B20" s="56"/>
      <c r="C20" s="3"/>
      <c r="D20" s="3"/>
      <c r="E20" s="3"/>
      <c r="F20" s="4"/>
    </row>
    <row r="21" spans="2:10" ht="12.75" customHeight="1" x14ac:dyDescent="0.2">
      <c r="B21" s="56"/>
      <c r="C21" s="60" t="str">
        <f>IF(Paramètres!$C$24&lt;&gt;"", Paramètres!$C$24, "")</f>
        <v/>
      </c>
      <c r="D21" s="60"/>
      <c r="E21" s="60"/>
      <c r="F21" s="61"/>
    </row>
    <row r="22" spans="2:10" ht="9.75" customHeight="1" x14ac:dyDescent="0.2">
      <c r="B22" s="56"/>
      <c r="C22" s="60"/>
      <c r="D22" s="60"/>
      <c r="E22" s="60"/>
      <c r="F22" s="61"/>
    </row>
    <row r="23" spans="2:10" ht="9.75" customHeight="1" x14ac:dyDescent="0.2">
      <c r="B23" s="56"/>
      <c r="C23" s="62" t="str">
        <f>IF(Paramètres!$C$26&lt;&gt;"", Paramètres!$C$26, "")</f>
        <v/>
      </c>
      <c r="D23" s="62"/>
      <c r="E23" s="62"/>
      <c r="F23" s="63"/>
    </row>
    <row r="24" spans="2:10" ht="9.75" customHeight="1" x14ac:dyDescent="0.2">
      <c r="B24" s="56"/>
      <c r="C24" s="62"/>
      <c r="D24" s="62"/>
      <c r="E24" s="62"/>
      <c r="F24" s="63"/>
    </row>
    <row r="25" spans="2:10" ht="9.75" customHeight="1" x14ac:dyDescent="0.2">
      <c r="B25" s="56"/>
      <c r="C25" s="60" t="str">
        <f>IF(Paramètres!$C$28&lt;&gt;"", Paramètres!$C$28, "")</f>
        <v/>
      </c>
      <c r="D25" s="60"/>
      <c r="E25" s="60"/>
      <c r="F25" s="61"/>
    </row>
    <row r="26" spans="2:10" x14ac:dyDescent="0.2">
      <c r="B26" s="56"/>
      <c r="C26" s="60"/>
      <c r="D26" s="60"/>
      <c r="E26" s="60"/>
      <c r="F26" s="61"/>
    </row>
    <row r="27" spans="2:10" ht="9.75" customHeight="1" x14ac:dyDescent="0.2">
      <c r="B27" s="56"/>
      <c r="C27" s="3"/>
      <c r="D27" s="3"/>
      <c r="E27" s="3"/>
      <c r="F27" s="4"/>
    </row>
    <row r="28" spans="2:10" ht="9.75" customHeight="1" x14ac:dyDescent="0.2">
      <c r="B28" s="56"/>
      <c r="C28" s="3"/>
      <c r="D28" s="3"/>
      <c r="E28" s="3"/>
      <c r="F28" s="4"/>
    </row>
    <row r="29" spans="2:10" ht="9.75" customHeight="1" x14ac:dyDescent="0.2">
      <c r="B29" s="56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6"/>
      <c r="C30" s="6"/>
      <c r="D30" s="6"/>
      <c r="E30" s="6"/>
      <c r="F30" s="7"/>
    </row>
    <row r="31" spans="2:10" x14ac:dyDescent="0.2">
      <c r="B31" s="56"/>
      <c r="C31" s="140" t="s">
        <v>115</v>
      </c>
      <c r="D31" s="64"/>
      <c r="E31" s="64"/>
      <c r="F31" s="65"/>
    </row>
    <row r="32" spans="2:10" ht="9.75" customHeight="1" x14ac:dyDescent="0.2">
      <c r="B32" s="56"/>
      <c r="C32" s="64"/>
      <c r="D32" s="64"/>
      <c r="E32" s="64"/>
      <c r="F32" s="65"/>
    </row>
    <row r="33" spans="2:6" ht="9.75" customHeight="1" x14ac:dyDescent="0.2">
      <c r="B33" s="56"/>
      <c r="C33" s="64"/>
      <c r="D33" s="64"/>
      <c r="E33" s="64"/>
      <c r="F33" s="65"/>
    </row>
    <row r="34" spans="2:6" ht="9.75" customHeight="1" x14ac:dyDescent="0.2">
      <c r="B34" s="56"/>
      <c r="C34" s="64"/>
      <c r="D34" s="64"/>
      <c r="E34" s="64"/>
      <c r="F34" s="65"/>
    </row>
    <row r="35" spans="2:6" ht="9.75" customHeight="1" x14ac:dyDescent="0.2">
      <c r="B35" s="56"/>
      <c r="C35" s="64"/>
      <c r="D35" s="64"/>
      <c r="E35" s="64"/>
      <c r="F35" s="65"/>
    </row>
    <row r="36" spans="2:6" x14ac:dyDescent="0.2">
      <c r="B36" s="56"/>
      <c r="C36" s="64"/>
      <c r="D36" s="64"/>
      <c r="E36" s="64"/>
      <c r="F36" s="65"/>
    </row>
    <row r="37" spans="2:6" ht="9.75" customHeight="1" x14ac:dyDescent="0.2">
      <c r="B37" s="56"/>
      <c r="C37" s="64"/>
      <c r="D37" s="64"/>
      <c r="E37" s="64"/>
      <c r="F37" s="65"/>
    </row>
    <row r="38" spans="2:6" ht="9.75" customHeight="1" x14ac:dyDescent="0.2">
      <c r="B38" s="56"/>
      <c r="C38" s="64"/>
      <c r="D38" s="64"/>
      <c r="E38" s="64"/>
      <c r="F38" s="65"/>
    </row>
    <row r="39" spans="2:6" ht="9.75" customHeight="1" x14ac:dyDescent="0.2">
      <c r="B39" s="56"/>
      <c r="C39" s="64"/>
      <c r="D39" s="64"/>
      <c r="E39" s="64"/>
      <c r="F39" s="65"/>
    </row>
    <row r="40" spans="2:6" ht="9.75" customHeight="1" x14ac:dyDescent="0.2">
      <c r="B40" s="56"/>
      <c r="C40" s="64"/>
      <c r="D40" s="64"/>
      <c r="E40" s="64"/>
      <c r="F40" s="65"/>
    </row>
    <row r="41" spans="2:6" ht="12.75" customHeight="1" x14ac:dyDescent="0.2">
      <c r="B41" s="56"/>
      <c r="C41" s="64"/>
      <c r="D41" s="64"/>
      <c r="E41" s="64"/>
      <c r="F41" s="65"/>
    </row>
    <row r="42" spans="2:6" ht="9.75" customHeight="1" x14ac:dyDescent="0.2">
      <c r="B42" s="56"/>
      <c r="C42" s="64"/>
      <c r="D42" s="64"/>
      <c r="E42" s="64"/>
      <c r="F42" s="65"/>
    </row>
    <row r="43" spans="2:6" ht="9.75" customHeight="1" x14ac:dyDescent="0.2">
      <c r="B43" s="56"/>
      <c r="C43" s="64"/>
      <c r="D43" s="64"/>
      <c r="E43" s="64"/>
      <c r="F43" s="65"/>
    </row>
    <row r="44" spans="2:6" ht="9.75" customHeight="1" x14ac:dyDescent="0.2">
      <c r="B44" s="56"/>
      <c r="C44" s="64"/>
      <c r="D44" s="64"/>
      <c r="E44" s="64"/>
      <c r="F44" s="65"/>
    </row>
    <row r="45" spans="2:6" ht="9.75" customHeight="1" x14ac:dyDescent="0.2">
      <c r="B45" s="56"/>
      <c r="C45" s="64"/>
      <c r="D45" s="64"/>
      <c r="E45" s="64"/>
      <c r="F45" s="65"/>
    </row>
    <row r="46" spans="2:6" ht="12.75" customHeight="1" x14ac:dyDescent="0.2">
      <c r="B46" s="56"/>
      <c r="C46" s="64"/>
      <c r="D46" s="64"/>
      <c r="E46" s="64"/>
      <c r="F46" s="65"/>
    </row>
    <row r="47" spans="2:6" ht="9.75" customHeight="1" x14ac:dyDescent="0.2">
      <c r="B47" s="56"/>
      <c r="C47" s="3"/>
      <c r="D47" s="3"/>
      <c r="E47" s="3"/>
      <c r="F47" s="4"/>
    </row>
    <row r="48" spans="2:6" ht="9.75" customHeight="1" x14ac:dyDescent="0.2">
      <c r="B48" s="56"/>
      <c r="C48" s="66" t="str">
        <f xml:space="preserve"> Paramètres!$C$9 &amp; ""</f>
        <v>Lot n°2</v>
      </c>
      <c r="D48" s="66"/>
      <c r="E48" s="66"/>
      <c r="F48" s="67"/>
    </row>
    <row r="49" spans="2:6" ht="9.75" customHeight="1" x14ac:dyDescent="0.2">
      <c r="B49" s="56"/>
      <c r="C49" s="66"/>
      <c r="D49" s="66"/>
      <c r="E49" s="66"/>
      <c r="F49" s="67"/>
    </row>
    <row r="50" spans="2:6" ht="9.75" customHeight="1" x14ac:dyDescent="0.2">
      <c r="B50" s="56"/>
      <c r="C50" s="66"/>
      <c r="D50" s="66"/>
      <c r="E50" s="66"/>
      <c r="F50" s="67"/>
    </row>
    <row r="51" spans="2:6" ht="12.75" customHeight="1" x14ac:dyDescent="0.2">
      <c r="B51" s="56"/>
      <c r="C51" s="3"/>
      <c r="D51" s="3"/>
      <c r="E51" s="3"/>
      <c r="F51" s="4"/>
    </row>
    <row r="52" spans="2:6" ht="9.75" customHeight="1" x14ac:dyDescent="0.2">
      <c r="B52" s="56"/>
      <c r="C52" s="68" t="str">
        <f xml:space="preserve"> Paramètres!$C$11 &amp; ""</f>
        <v>FACADES ITE</v>
      </c>
      <c r="D52" s="68"/>
      <c r="E52" s="68"/>
      <c r="F52" s="69"/>
    </row>
    <row r="53" spans="2:6" ht="9.75" customHeight="1" x14ac:dyDescent="0.2">
      <c r="B53" s="56"/>
      <c r="C53" s="68"/>
      <c r="D53" s="68"/>
      <c r="E53" s="68"/>
      <c r="F53" s="69"/>
    </row>
    <row r="54" spans="2:6" ht="9.75" customHeight="1" x14ac:dyDescent="0.2">
      <c r="B54" s="56"/>
      <c r="C54" s="68"/>
      <c r="D54" s="68"/>
      <c r="E54" s="68"/>
      <c r="F54" s="69"/>
    </row>
    <row r="55" spans="2:6" ht="9.75" customHeight="1" x14ac:dyDescent="0.2">
      <c r="B55" s="56"/>
      <c r="C55" s="68"/>
      <c r="D55" s="68"/>
      <c r="E55" s="68"/>
      <c r="F55" s="69"/>
    </row>
    <row r="56" spans="2:6" x14ac:dyDescent="0.2">
      <c r="B56" s="56"/>
      <c r="C56" s="68"/>
      <c r="D56" s="68"/>
      <c r="E56" s="68"/>
      <c r="F56" s="69"/>
    </row>
    <row r="57" spans="2:6" ht="9.75" customHeight="1" x14ac:dyDescent="0.2">
      <c r="B57" s="56"/>
      <c r="C57" s="3"/>
      <c r="D57" s="3"/>
      <c r="E57" s="3"/>
      <c r="F57" s="4"/>
    </row>
    <row r="58" spans="2:6" ht="9.75" customHeight="1" x14ac:dyDescent="0.2">
      <c r="B58" s="56"/>
      <c r="C58" s="3"/>
      <c r="D58" s="3"/>
      <c r="E58" s="3"/>
      <c r="F58" s="4"/>
    </row>
    <row r="59" spans="2:6" ht="9.75" customHeight="1" x14ac:dyDescent="0.2">
      <c r="B59" s="56"/>
      <c r="C59" s="3"/>
      <c r="D59" s="3"/>
      <c r="E59" s="3"/>
      <c r="F59" s="4"/>
    </row>
    <row r="60" spans="2:6" ht="9.75" customHeight="1" x14ac:dyDescent="0.2">
      <c r="B60" s="56"/>
      <c r="C60" s="3"/>
      <c r="D60" s="3"/>
      <c r="E60" s="3"/>
      <c r="F60" s="4"/>
    </row>
    <row r="61" spans="2:6" x14ac:dyDescent="0.2">
      <c r="B61" s="56"/>
      <c r="C61" s="3"/>
      <c r="D61" s="3"/>
      <c r="E61" s="3"/>
      <c r="F61" s="4"/>
    </row>
    <row r="62" spans="2:6" ht="9.75" customHeight="1" x14ac:dyDescent="0.2">
      <c r="B62" s="56"/>
      <c r="C62" s="3"/>
      <c r="D62" s="3"/>
      <c r="E62" s="3"/>
      <c r="F62" s="4"/>
    </row>
    <row r="63" spans="2:6" ht="9.75" customHeight="1" x14ac:dyDescent="0.2">
      <c r="B63" s="56"/>
      <c r="C63" s="3"/>
      <c r="D63" s="3"/>
      <c r="E63" s="3"/>
      <c r="F63" s="4"/>
    </row>
    <row r="64" spans="2:6" ht="9.75" customHeight="1" x14ac:dyDescent="0.2">
      <c r="B64" s="56"/>
      <c r="C64" s="3"/>
      <c r="D64" s="3"/>
      <c r="E64" s="3"/>
      <c r="F64" s="4"/>
    </row>
    <row r="65" spans="2:6" ht="9.75" customHeight="1" x14ac:dyDescent="0.2">
      <c r="B65" s="56"/>
      <c r="C65" s="3"/>
      <c r="D65" s="6"/>
      <c r="E65" s="6"/>
      <c r="F65" s="4"/>
    </row>
    <row r="66" spans="2:6" ht="9.75" customHeight="1" x14ac:dyDescent="0.2">
      <c r="B66" s="56"/>
      <c r="C66" s="3"/>
      <c r="D66" s="6"/>
      <c r="E66" s="6"/>
      <c r="F66" s="4"/>
    </row>
    <row r="67" spans="2:6" ht="9.75" customHeight="1" x14ac:dyDescent="0.2">
      <c r="B67" s="56"/>
      <c r="C67" s="3"/>
      <c r="D67" s="6"/>
      <c r="E67" s="6"/>
      <c r="F67" s="4"/>
    </row>
    <row r="68" spans="2:6" ht="9.75" customHeight="1" x14ac:dyDescent="0.2">
      <c r="B68" s="56"/>
      <c r="C68" s="3"/>
      <c r="D68" s="6"/>
      <c r="E68" s="6"/>
      <c r="F68" s="4"/>
    </row>
    <row r="69" spans="2:6" ht="9.75" customHeight="1" x14ac:dyDescent="0.2">
      <c r="B69" s="56"/>
      <c r="C69" s="3"/>
      <c r="D69" s="6"/>
      <c r="E69" s="6"/>
      <c r="F69" s="4"/>
    </row>
    <row r="70" spans="2:6" ht="15.75" customHeight="1" x14ac:dyDescent="0.2">
      <c r="B70" s="56"/>
      <c r="C70" s="3"/>
      <c r="D70" s="6"/>
      <c r="E70" s="6"/>
      <c r="F70" s="4"/>
    </row>
    <row r="71" spans="2:6" ht="9.75" customHeight="1" x14ac:dyDescent="0.2">
      <c r="B71" s="56"/>
      <c r="C71" s="3"/>
      <c r="D71" s="55" t="s">
        <v>0</v>
      </c>
      <c r="E71" s="55" t="str">
        <f>IF(Paramètres!$C$7&lt;&gt;"", Paramètres!$C$7, "")</f>
        <v>20.17</v>
      </c>
      <c r="F71" s="4"/>
    </row>
    <row r="72" spans="2:6" ht="9.75" customHeight="1" x14ac:dyDescent="0.2">
      <c r="B72" s="56"/>
      <c r="C72" s="3"/>
      <c r="D72" s="55"/>
      <c r="E72" s="55"/>
      <c r="F72" s="4"/>
    </row>
    <row r="73" spans="2:6" ht="9.75" customHeight="1" x14ac:dyDescent="0.2">
      <c r="B73" s="56"/>
      <c r="C73" s="3"/>
      <c r="D73" s="55" t="s">
        <v>1</v>
      </c>
      <c r="E73" s="70" t="str">
        <f>IF(Paramètres!$C$13&lt;&gt;"", Paramètres!$C$13, "")</f>
        <v>26/05/2025</v>
      </c>
      <c r="F73" s="4"/>
    </row>
    <row r="74" spans="2:6" ht="9.75" customHeight="1" x14ac:dyDescent="0.2">
      <c r="B74" s="56"/>
      <c r="C74" s="3"/>
      <c r="D74" s="55"/>
      <c r="E74" s="70"/>
      <c r="F74" s="4"/>
    </row>
    <row r="75" spans="2:6" ht="9.75" customHeight="1" x14ac:dyDescent="0.2">
      <c r="B75" s="56"/>
      <c r="C75" s="3"/>
      <c r="D75" s="55" t="s">
        <v>32</v>
      </c>
      <c r="E75" s="55" t="str">
        <f>IF(Paramètres!$C$15&lt;&gt;"", Paramètres!$C$15, "")</f>
        <v>DCE</v>
      </c>
      <c r="F75" s="4"/>
    </row>
    <row r="76" spans="2:6" ht="9.75" customHeight="1" x14ac:dyDescent="0.2">
      <c r="B76" s="56"/>
      <c r="C76" s="3"/>
      <c r="D76" s="55"/>
      <c r="E76" s="55"/>
      <c r="F76" s="4"/>
    </row>
    <row r="77" spans="2:6" ht="9.75" customHeight="1" x14ac:dyDescent="0.2">
      <c r="B77" s="56"/>
      <c r="C77" s="3"/>
      <c r="D77" s="55" t="s">
        <v>2</v>
      </c>
      <c r="E77" s="55" t="str">
        <f>IF(Paramètres!$C$17&lt;&gt;"", Paramètres!$C$17, "")</f>
        <v>00</v>
      </c>
      <c r="F77" s="4"/>
    </row>
    <row r="78" spans="2:6" ht="9.75" customHeight="1" x14ac:dyDescent="0.2">
      <c r="B78" s="56"/>
      <c r="C78" s="3"/>
      <c r="D78" s="55"/>
      <c r="E78" s="55"/>
      <c r="F78" s="4"/>
    </row>
    <row r="79" spans="2:6" ht="9.75" customHeight="1" x14ac:dyDescent="0.2">
      <c r="B79" s="56"/>
      <c r="C79" s="3"/>
      <c r="D79" s="6"/>
      <c r="E79" s="6"/>
      <c r="F79" s="4"/>
    </row>
    <row r="80" spans="2:6" ht="9.75" customHeight="1" x14ac:dyDescent="0.2">
      <c r="B80" s="56"/>
      <c r="C80" s="3"/>
      <c r="D80" s="6"/>
      <c r="E80" s="6"/>
      <c r="F80" s="4"/>
    </row>
    <row r="81" spans="2:6" ht="9.75" customHeight="1" x14ac:dyDescent="0.2">
      <c r="B81" s="56"/>
      <c r="C81" s="3"/>
      <c r="D81" s="6"/>
      <c r="E81" s="6"/>
      <c r="F81" s="4"/>
    </row>
    <row r="82" spans="2:6" ht="9.75" customHeight="1" x14ac:dyDescent="0.2">
      <c r="B82" s="56"/>
      <c r="C82" s="3"/>
      <c r="D82" s="3"/>
      <c r="E82" s="3"/>
      <c r="F82" s="4"/>
    </row>
    <row r="83" spans="2:6" ht="9.75" customHeight="1" x14ac:dyDescent="0.2">
      <c r="B83" s="56"/>
      <c r="C83" s="3"/>
      <c r="D83" s="3"/>
      <c r="E83" s="3"/>
      <c r="F83" s="4"/>
    </row>
    <row r="84" spans="2:6" ht="9.75" customHeight="1" x14ac:dyDescent="0.2">
      <c r="B84" s="57"/>
      <c r="C84" s="8"/>
      <c r="D84" s="8"/>
      <c r="E84" s="8"/>
      <c r="F84" s="26"/>
    </row>
    <row r="696" spans="3:3" x14ac:dyDescent="0.2">
      <c r="C696" s="10"/>
    </row>
  </sheetData>
  <sheetProtection algorithmName="SHA-512" hashValue="u+mIfPPeoKOyVz4diz7GP9uS+MfTVbEQEn1daL9pM6HzR5LwKGikYMbr9jFQdgfE2RuIyW/RUxjjaczprSrjqg==" saltValue="Z72jJ57DdcQq5pa7RkZgxA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844B8-8106-46B3-B10A-084D5C3A7630}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7"/>
    <col min="2" max="2" width="35" style="29" bestFit="1" customWidth="1"/>
    <col min="3" max="3" width="11.42578125" style="31"/>
    <col min="4" max="10" width="11.42578125" style="29"/>
  </cols>
  <sheetData>
    <row r="1" spans="1:10" x14ac:dyDescent="0.2">
      <c r="B1" s="28" t="s">
        <v>21</v>
      </c>
      <c r="J1" s="38" t="s">
        <v>24</v>
      </c>
    </row>
    <row r="3" spans="1:10" ht="25.5" customHeight="1" x14ac:dyDescent="0.2">
      <c r="A3" s="27" t="s">
        <v>10</v>
      </c>
      <c r="B3" s="29" t="s">
        <v>22</v>
      </c>
      <c r="C3" s="141" t="s">
        <v>116</v>
      </c>
      <c r="D3" s="72"/>
      <c r="E3" s="72"/>
      <c r="F3" s="72"/>
      <c r="G3" s="72"/>
      <c r="H3" s="72"/>
      <c r="I3" s="72"/>
      <c r="J3" s="73"/>
    </row>
    <row r="5" spans="1:10" ht="25.5" customHeight="1" x14ac:dyDescent="0.2">
      <c r="A5" s="27" t="s">
        <v>13</v>
      </c>
      <c r="B5" s="29" t="s">
        <v>11</v>
      </c>
      <c r="C5" s="141" t="s">
        <v>117</v>
      </c>
      <c r="D5" s="72"/>
      <c r="E5" s="72"/>
      <c r="F5" s="72"/>
      <c r="G5" s="72"/>
      <c r="H5" s="72"/>
      <c r="I5" s="72"/>
      <c r="J5" s="73"/>
    </row>
    <row r="6" spans="1:10" x14ac:dyDescent="0.2">
      <c r="C6" s="32"/>
      <c r="D6" s="39"/>
      <c r="E6" s="39"/>
      <c r="F6" s="39"/>
      <c r="G6" s="39"/>
      <c r="H6" s="39"/>
    </row>
    <row r="7" spans="1:10" x14ac:dyDescent="0.2">
      <c r="A7" s="27" t="s">
        <v>15</v>
      </c>
      <c r="B7" s="29" t="s">
        <v>33</v>
      </c>
      <c r="C7" s="142" t="s">
        <v>118</v>
      </c>
      <c r="D7" s="39"/>
      <c r="E7" s="39"/>
      <c r="F7" s="39"/>
      <c r="G7" s="39"/>
      <c r="H7" s="39"/>
    </row>
    <row r="8" spans="1:10" x14ac:dyDescent="0.2">
      <c r="C8" s="32"/>
      <c r="D8" s="39"/>
      <c r="E8" s="39"/>
      <c r="F8" s="39"/>
      <c r="G8" s="39"/>
      <c r="H8" s="39"/>
    </row>
    <row r="9" spans="1:10" x14ac:dyDescent="0.2">
      <c r="A9" s="27" t="s">
        <v>18</v>
      </c>
      <c r="B9" s="29" t="s">
        <v>17</v>
      </c>
      <c r="C9" s="142" t="s">
        <v>54</v>
      </c>
      <c r="D9" s="39"/>
      <c r="E9" s="39"/>
      <c r="F9" s="39"/>
      <c r="G9" s="39"/>
      <c r="H9" s="39"/>
    </row>
    <row r="10" spans="1:10" x14ac:dyDescent="0.2">
      <c r="C10" s="32"/>
      <c r="D10" s="39"/>
      <c r="E10" s="39"/>
      <c r="F10" s="39"/>
      <c r="G10" s="39"/>
      <c r="H10" s="39"/>
    </row>
    <row r="11" spans="1:10" ht="25.5" customHeight="1" x14ac:dyDescent="0.2">
      <c r="A11" s="27" t="s">
        <v>19</v>
      </c>
      <c r="B11" s="29" t="s">
        <v>14</v>
      </c>
      <c r="C11" s="141" t="s">
        <v>55</v>
      </c>
      <c r="D11" s="72"/>
      <c r="E11" s="72"/>
      <c r="F11" s="72"/>
      <c r="G11" s="72"/>
      <c r="H11" s="72"/>
      <c r="I11" s="72"/>
      <c r="J11" s="73"/>
    </row>
    <row r="12" spans="1:10" x14ac:dyDescent="0.2">
      <c r="C12" s="32"/>
      <c r="D12" s="39"/>
      <c r="E12" s="39"/>
      <c r="F12" s="39"/>
      <c r="G12" s="39"/>
      <c r="H12" s="39"/>
    </row>
    <row r="13" spans="1:10" x14ac:dyDescent="0.2">
      <c r="A13" s="27" t="s">
        <v>23</v>
      </c>
      <c r="B13" s="29" t="s">
        <v>16</v>
      </c>
      <c r="C13" s="143" t="s">
        <v>119</v>
      </c>
      <c r="D13" s="39"/>
      <c r="E13" s="39"/>
      <c r="F13" s="39"/>
      <c r="G13" s="39"/>
      <c r="H13" s="39"/>
    </row>
    <row r="14" spans="1:10" x14ac:dyDescent="0.2">
      <c r="C14" s="32"/>
      <c r="D14" s="39"/>
      <c r="E14" s="39"/>
      <c r="F14" s="39"/>
      <c r="G14" s="39"/>
      <c r="H14" s="39"/>
    </row>
    <row r="15" spans="1:10" x14ac:dyDescent="0.2">
      <c r="A15" s="27" t="s">
        <v>35</v>
      </c>
      <c r="B15" s="29" t="s">
        <v>37</v>
      </c>
      <c r="C15" s="142" t="s">
        <v>120</v>
      </c>
      <c r="D15" s="39"/>
      <c r="E15" s="39"/>
      <c r="F15" s="39"/>
      <c r="G15" s="39"/>
      <c r="H15" s="39"/>
    </row>
    <row r="16" spans="1:10" x14ac:dyDescent="0.2">
      <c r="C16" s="32"/>
      <c r="D16" s="39"/>
      <c r="E16" s="39"/>
      <c r="F16" s="39"/>
      <c r="G16" s="39"/>
      <c r="H16" s="39"/>
    </row>
    <row r="17" spans="1:10" x14ac:dyDescent="0.2">
      <c r="A17" s="27" t="s">
        <v>36</v>
      </c>
      <c r="B17" s="29" t="s">
        <v>38</v>
      </c>
      <c r="C17" s="142" t="s">
        <v>121</v>
      </c>
      <c r="D17" s="39"/>
      <c r="E17" s="39"/>
      <c r="F17" s="39"/>
      <c r="G17" s="39"/>
      <c r="H17" s="39"/>
    </row>
    <row r="18" spans="1:10" x14ac:dyDescent="0.2">
      <c r="C18" s="32"/>
      <c r="D18" s="39"/>
      <c r="E18" s="39"/>
      <c r="F18" s="39"/>
      <c r="G18" s="39"/>
      <c r="H18" s="39"/>
    </row>
    <row r="19" spans="1:10" x14ac:dyDescent="0.2">
      <c r="A19" s="27" t="s">
        <v>34</v>
      </c>
      <c r="B19" s="29" t="s">
        <v>12</v>
      </c>
      <c r="C19" s="34">
        <v>0.2</v>
      </c>
      <c r="E19" s="29" t="s">
        <v>9</v>
      </c>
    </row>
    <row r="20" spans="1:10" x14ac:dyDescent="0.2">
      <c r="C20" s="35">
        <v>5.5E-2</v>
      </c>
      <c r="E20" s="30" t="s">
        <v>20</v>
      </c>
    </row>
    <row r="21" spans="1:10" x14ac:dyDescent="0.2">
      <c r="C21" s="36">
        <v>0</v>
      </c>
      <c r="E21" s="30" t="s">
        <v>25</v>
      </c>
    </row>
    <row r="22" spans="1:10" x14ac:dyDescent="0.2">
      <c r="C22" s="37">
        <v>0.1</v>
      </c>
      <c r="E22" s="30" t="s">
        <v>26</v>
      </c>
    </row>
    <row r="24" spans="1:10" x14ac:dyDescent="0.2">
      <c r="A24" s="27">
        <v>10</v>
      </c>
      <c r="B24" s="29" t="s">
        <v>39</v>
      </c>
      <c r="C24" s="71"/>
      <c r="D24" s="72"/>
      <c r="E24" s="72"/>
      <c r="F24" s="72"/>
      <c r="G24" s="72"/>
      <c r="H24" s="72"/>
      <c r="I24" s="72"/>
      <c r="J24" s="73"/>
    </row>
    <row r="26" spans="1:10" x14ac:dyDescent="0.2">
      <c r="A26" s="27">
        <v>11</v>
      </c>
      <c r="B26" s="29" t="s">
        <v>40</v>
      </c>
      <c r="C26" s="33"/>
    </row>
    <row r="28" spans="1:10" x14ac:dyDescent="0.2">
      <c r="A28" s="27">
        <v>12</v>
      </c>
      <c r="B28" s="29" t="s">
        <v>41</v>
      </c>
      <c r="C28" s="71"/>
      <c r="D28" s="72"/>
      <c r="E28" s="72"/>
      <c r="F28" s="72"/>
      <c r="G28" s="72"/>
      <c r="H28" s="72"/>
      <c r="I28" s="72"/>
      <c r="J28" s="73"/>
    </row>
  </sheetData>
  <sheetProtection algorithmName="SHA-512" hashValue="KNYjvfRAKpk/iQPwnQucNkj08bWihe4yWe6R/7e2W6FKpVOKJ8T3Rmq7ZSZWpcUDEXfKiuvh/Lx4dQMQixXy4Q==" saltValue="HhauUY8kcndm64BW3gGMig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Gauthier DAHLEN - FORMA3 ARCHITECTE</dc:creator>
  <cp:lastModifiedBy>Gauthier DAHLEN - FORMA3 ARCHITECTE</cp:lastModifiedBy>
  <cp:lastPrinted>2006-03-31T14:34:19Z</cp:lastPrinted>
  <dcterms:created xsi:type="dcterms:W3CDTF">2005-02-10T10:20:05Z</dcterms:created>
  <dcterms:modified xsi:type="dcterms:W3CDTF">2025-06-24T08:15:35Z</dcterms:modified>
</cp:coreProperties>
</file>